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tomas.verbickas\Desktop\"/>
    </mc:Choice>
  </mc:AlternateContent>
  <xr:revisionPtr revIDLastSave="0" documentId="13_ncr:1_{435D6496-F140-497A-92C2-ACF7275165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aičiuoklė su metalai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4" l="1"/>
  <c r="G16" i="4" s="1"/>
  <c r="E17" i="4"/>
  <c r="G17" i="4" s="1"/>
  <c r="E18" i="4"/>
  <c r="G18" i="4" s="1"/>
  <c r="E19" i="4"/>
  <c r="G19" i="4" s="1"/>
  <c r="E20" i="4"/>
  <c r="G20" i="4" s="1"/>
  <c r="E15" i="4"/>
  <c r="G15" i="4" s="1"/>
  <c r="E24" i="4" l="1"/>
  <c r="G24" i="4" s="1"/>
  <c r="H24" i="4" s="1"/>
  <c r="E25" i="4"/>
  <c r="G25" i="4" s="1"/>
  <c r="H25" i="4" s="1"/>
  <c r="E26" i="4"/>
  <c r="G26" i="4" s="1"/>
  <c r="H26" i="4" s="1"/>
  <c r="H6" i="4" l="1"/>
  <c r="H9" i="4"/>
  <c r="H15" i="4"/>
  <c r="H17" i="4"/>
  <c r="H18" i="4"/>
  <c r="H20" i="4"/>
  <c r="E23" i="4"/>
  <c r="G23" i="4" s="1"/>
  <c r="E22" i="4"/>
  <c r="G22" i="4" s="1"/>
  <c r="E21" i="4"/>
  <c r="G21" i="4" s="1"/>
  <c r="E14" i="4"/>
  <c r="E13" i="4"/>
  <c r="G13" i="4" s="1"/>
  <c r="H19" i="4" l="1"/>
  <c r="G14" i="4"/>
  <c r="H14" i="4" s="1"/>
  <c r="H22" i="4"/>
  <c r="H23" i="4"/>
  <c r="H21" i="4"/>
  <c r="H13" i="4"/>
  <c r="E5" i="4"/>
  <c r="E8" i="4"/>
  <c r="G8" i="4" s="1"/>
  <c r="E7" i="4"/>
  <c r="H16" i="4" l="1"/>
  <c r="G27" i="4"/>
  <c r="H27" i="4" s="1"/>
  <c r="G7" i="4"/>
  <c r="H7" i="4" s="1"/>
  <c r="G5" i="4"/>
  <c r="H5" i="4" s="1"/>
  <c r="H8" i="4"/>
  <c r="G10" i="4" l="1"/>
  <c r="G28" i="4" s="1"/>
  <c r="H10" i="4"/>
  <c r="H28" i="4" s="1"/>
</calcChain>
</file>

<file path=xl/sharedStrings.xml><?xml version="1.0" encoding="utf-8"?>
<sst xmlns="http://schemas.openxmlformats.org/spreadsheetml/2006/main" count="45" uniqueCount="35">
  <si>
    <t>BDS 7</t>
  </si>
  <si>
    <t>RIEBALAI</t>
  </si>
  <si>
    <t>ChDS</t>
  </si>
  <si>
    <t>netaikoma</t>
  </si>
  <si>
    <t>NAFTOS PRODUKTAI</t>
  </si>
  <si>
    <t xml:space="preserve">BENDRASIS AZOTAS  </t>
  </si>
  <si>
    <t>BENDRASIS FOSFORAS</t>
  </si>
  <si>
    <t>ANIJONINĖS PAV. AKT. MEDŽ.</t>
  </si>
  <si>
    <t>VARIS</t>
  </si>
  <si>
    <t>ŠVINAS</t>
  </si>
  <si>
    <t>CINKAS</t>
  </si>
  <si>
    <t>NIKELIS</t>
  </si>
  <si>
    <t>CHROMAS</t>
  </si>
  <si>
    <t>KADMIS</t>
  </si>
  <si>
    <t>GYVSIDABRIS</t>
  </si>
  <si>
    <t>ALIUMINIS</t>
  </si>
  <si>
    <t>PADIDĖJUSI TARŠA</t>
  </si>
  <si>
    <t>Iš viso:</t>
  </si>
  <si>
    <t>Rodiklis</t>
  </si>
  <si>
    <t>Ribinė teršalų koncentracija, mg/l</t>
  </si>
  <si>
    <t>Bazinė teršalų koncentracija, mg/l</t>
  </si>
  <si>
    <t>Bazinės teršalų koncentracijos viršijimas, mg/l</t>
  </si>
  <si>
    <t>Ribinės teršalų koncentracijos viršijimas, mg/l</t>
  </si>
  <si>
    <t>SUSPENDUOTOS MEDŽIAGOS</t>
  </si>
  <si>
    <t>Paskaičiuota kaina už viršijimą,  Eur (be PVM)</t>
  </si>
  <si>
    <t>Paskaičiuota kaina už viršijimą,  Eur (su PVM)</t>
  </si>
  <si>
    <t>SAVITOJI (SPECIFINĖ) TARŠA</t>
  </si>
  <si>
    <t>Kaina Eur už žingsnį (be PVM), viršijus bazinę teršalų koncentraciją</t>
  </si>
  <si>
    <r>
      <t>Taršos valymo kaina Eur/m</t>
    </r>
    <r>
      <rPr>
        <b/>
        <vertAlign val="superscript"/>
        <sz val="11"/>
        <color rgb="FF000000"/>
        <rFont val="Calibri"/>
        <family val="2"/>
        <charset val="186"/>
        <scheme val="minor"/>
      </rPr>
      <t>3</t>
    </r>
    <r>
      <rPr>
        <b/>
        <sz val="11"/>
        <color rgb="FF000000"/>
        <rFont val="Calibri"/>
        <family val="2"/>
        <charset val="186"/>
        <scheme val="minor"/>
      </rPr>
      <t>, IŠ VISO:</t>
    </r>
  </si>
  <si>
    <t>ĮVESTI.
Teršiančios medžiagos kiekis, mg/l</t>
  </si>
  <si>
    <t>Kaina Eur už 1 mg/l (be PVM), viršijus ribinę teršalų koncentraciją</t>
  </si>
  <si>
    <r>
      <t xml:space="preserve">Padidėjusios ir / arba savitosios (specifinės) taršos valymo kainos skaičiuoklė vienam </t>
    </r>
    <r>
      <rPr>
        <b/>
        <sz val="11"/>
        <rFont val="Calibri"/>
        <family val="2"/>
        <charset val="186"/>
        <scheme val="minor"/>
      </rPr>
      <t xml:space="preserve">m³ </t>
    </r>
    <r>
      <rPr>
        <b/>
        <sz val="11"/>
        <color theme="1"/>
        <rFont val="Calibri"/>
        <family val="2"/>
        <charset val="186"/>
        <scheme val="minor"/>
      </rPr>
      <t>nuotekų</t>
    </r>
  </si>
  <si>
    <t>ANTRACENAS</t>
  </si>
  <si>
    <t>NONILFENOLIAI</t>
  </si>
  <si>
    <t>DI(2-ETILHEKSIL)FTALATAS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</si>
</sst>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8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vertAlign val="superscript"/>
      <sz val="11"/>
      <color rgb="FF00000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2" fontId="0" fillId="0" borderId="0" xfId="0" applyNumberFormat="1"/>
    <xf numFmtId="0" fontId="0" fillId="0" borderId="0" xfId="0" applyBorder="1"/>
    <xf numFmtId="0" fontId="3" fillId="0" borderId="0" xfId="0" applyFont="1" applyBorder="1"/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0" fillId="0" borderId="7" xfId="0" applyBorder="1"/>
    <xf numFmtId="164" fontId="1" fillId="4" borderId="11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4" fillId="0" borderId="19" xfId="0" applyNumberFormat="1" applyFont="1" applyBorder="1"/>
    <xf numFmtId="164" fontId="4" fillId="0" borderId="20" xfId="0" applyNumberFormat="1" applyFont="1" applyBorder="1"/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2" fontId="0" fillId="0" borderId="8" xfId="0" applyNumberFormat="1" applyBorder="1"/>
    <xf numFmtId="2" fontId="0" fillId="0" borderId="10" xfId="0" applyNumberFormat="1" applyBorder="1"/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2" fillId="0" borderId="24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0" fillId="0" borderId="23" xfId="0" applyBorder="1"/>
    <xf numFmtId="0" fontId="5" fillId="0" borderId="16" xfId="0" applyFon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/>
    </xf>
    <xf numFmtId="164" fontId="0" fillId="2" borderId="7" xfId="0" applyNumberFormat="1" applyFill="1" applyBorder="1"/>
    <xf numFmtId="164" fontId="0" fillId="2" borderId="1" xfId="0" applyNumberFormat="1" applyFill="1" applyBorder="1"/>
    <xf numFmtId="164" fontId="0" fillId="2" borderId="22" xfId="0" applyNumberFormat="1" applyFill="1" applyBorder="1"/>
    <xf numFmtId="164" fontId="2" fillId="2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/>
    <xf numFmtId="0" fontId="0" fillId="4" borderId="1" xfId="0" applyFill="1" applyBorder="1"/>
    <xf numFmtId="0" fontId="1" fillId="0" borderId="1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zoomScale="70" zoomScaleNormal="70" workbookViewId="0">
      <selection activeCell="C17" sqref="C17"/>
    </sheetView>
  </sheetViews>
  <sheetFormatPr defaultRowHeight="14.4" x14ac:dyDescent="0.3"/>
  <cols>
    <col min="1" max="1" width="3.77734375" customWidth="1"/>
    <col min="2" max="2" width="32" customWidth="1"/>
    <col min="3" max="3" width="16.6640625" customWidth="1"/>
    <col min="4" max="4" width="13.109375" customWidth="1"/>
    <col min="5" max="5" width="14.6640625" customWidth="1"/>
    <col min="6" max="6" width="15" customWidth="1"/>
    <col min="7" max="7" width="12.44140625" customWidth="1"/>
    <col min="8" max="8" width="12" customWidth="1"/>
  </cols>
  <sheetData>
    <row r="1" spans="2:8" x14ac:dyDescent="0.3">
      <c r="B1" s="50" t="s">
        <v>31</v>
      </c>
      <c r="C1" s="50"/>
      <c r="D1" s="50"/>
      <c r="E1" s="50"/>
      <c r="F1" s="50"/>
      <c r="G1" s="50"/>
      <c r="H1" s="50"/>
    </row>
    <row r="2" spans="2:8" ht="15" thickBot="1" x14ac:dyDescent="0.35">
      <c r="H2" s="3"/>
    </row>
    <row r="3" spans="2:8" ht="72.599999999999994" thickBot="1" x14ac:dyDescent="0.35">
      <c r="B3" s="8" t="s">
        <v>18</v>
      </c>
      <c r="C3" s="9" t="s">
        <v>29</v>
      </c>
      <c r="D3" s="10" t="s">
        <v>20</v>
      </c>
      <c r="E3" s="10" t="s">
        <v>21</v>
      </c>
      <c r="F3" s="10" t="s">
        <v>27</v>
      </c>
      <c r="G3" s="11" t="s">
        <v>24</v>
      </c>
      <c r="H3" s="12" t="s">
        <v>25</v>
      </c>
    </row>
    <row r="4" spans="2:8" ht="14.25" customHeight="1" thickBot="1" x14ac:dyDescent="0.35">
      <c r="B4" s="51" t="s">
        <v>16</v>
      </c>
      <c r="C4" s="52"/>
      <c r="D4" s="52"/>
      <c r="E4" s="52"/>
      <c r="F4" s="52"/>
      <c r="G4" s="52"/>
      <c r="H4" s="53"/>
    </row>
    <row r="5" spans="2:8" ht="14.25" customHeight="1" x14ac:dyDescent="0.3">
      <c r="B5" s="13" t="s">
        <v>23</v>
      </c>
      <c r="C5" s="28">
        <v>350</v>
      </c>
      <c r="D5" s="14">
        <v>350</v>
      </c>
      <c r="E5" s="14">
        <f>C5-D5</f>
        <v>0</v>
      </c>
      <c r="F5" s="15">
        <v>1.9E-2</v>
      </c>
      <c r="G5" s="39">
        <f>((E5/100)*F5)</f>
        <v>0</v>
      </c>
      <c r="H5" s="26">
        <f>IFERROR(ROUND(G5*121/100,2),0)</f>
        <v>0</v>
      </c>
    </row>
    <row r="6" spans="2:8" ht="14.25" customHeight="1" x14ac:dyDescent="0.3">
      <c r="B6" s="16" t="s">
        <v>2</v>
      </c>
      <c r="C6" s="29">
        <v>1050</v>
      </c>
      <c r="D6" s="1" t="s">
        <v>3</v>
      </c>
      <c r="E6" s="1" t="s">
        <v>3</v>
      </c>
      <c r="F6" s="6" t="s">
        <v>3</v>
      </c>
      <c r="G6" s="42">
        <v>0</v>
      </c>
      <c r="H6" s="27">
        <f t="shared" ref="H6:H9" si="0">IFERROR(ROUND(G6*121/100,2),0)</f>
        <v>0</v>
      </c>
    </row>
    <row r="7" spans="2:8" ht="14.25" customHeight="1" x14ac:dyDescent="0.3">
      <c r="B7" s="16" t="s">
        <v>0</v>
      </c>
      <c r="C7" s="29">
        <v>350</v>
      </c>
      <c r="D7" s="1">
        <v>350</v>
      </c>
      <c r="E7" s="2">
        <f>C7-D7</f>
        <v>0</v>
      </c>
      <c r="F7" s="7">
        <v>2.7E-2</v>
      </c>
      <c r="G7" s="40">
        <f>((E7/100)*F7)</f>
        <v>0</v>
      </c>
      <c r="H7" s="27">
        <f t="shared" si="0"/>
        <v>0</v>
      </c>
    </row>
    <row r="8" spans="2:8" x14ac:dyDescent="0.3">
      <c r="B8" s="16" t="s">
        <v>5</v>
      </c>
      <c r="C8" s="29">
        <v>50</v>
      </c>
      <c r="D8" s="1">
        <v>50</v>
      </c>
      <c r="E8" s="2">
        <f>C8-D8</f>
        <v>0</v>
      </c>
      <c r="F8" s="7">
        <v>2E-3</v>
      </c>
      <c r="G8" s="40">
        <f>((E8/10)*F8)</f>
        <v>0</v>
      </c>
      <c r="H8" s="27">
        <f t="shared" si="0"/>
        <v>0</v>
      </c>
    </row>
    <row r="9" spans="2:8" x14ac:dyDescent="0.3">
      <c r="B9" s="16" t="s">
        <v>6</v>
      </c>
      <c r="C9" s="29">
        <v>10</v>
      </c>
      <c r="D9" s="1" t="s">
        <v>3</v>
      </c>
      <c r="E9" s="1" t="s">
        <v>3</v>
      </c>
      <c r="F9" s="6" t="s">
        <v>3</v>
      </c>
      <c r="G9" s="42">
        <v>0</v>
      </c>
      <c r="H9" s="27">
        <f t="shared" si="0"/>
        <v>0</v>
      </c>
    </row>
    <row r="10" spans="2:8" ht="15" thickBot="1" x14ac:dyDescent="0.35">
      <c r="B10" s="57" t="s">
        <v>17</v>
      </c>
      <c r="C10" s="58"/>
      <c r="D10" s="58"/>
      <c r="E10" s="58"/>
      <c r="F10" s="59"/>
      <c r="G10" s="18">
        <f>SUM(G5:G9)</f>
        <v>0</v>
      </c>
      <c r="H10" s="19">
        <f>SUM(H5:H9)</f>
        <v>0</v>
      </c>
    </row>
    <row r="11" spans="2:8" ht="72.599999999999994" thickBot="1" x14ac:dyDescent="0.35">
      <c r="B11" s="8" t="s">
        <v>18</v>
      </c>
      <c r="C11" s="9" t="s">
        <v>29</v>
      </c>
      <c r="D11" s="21" t="s">
        <v>19</v>
      </c>
      <c r="E11" s="10" t="s">
        <v>22</v>
      </c>
      <c r="F11" s="10" t="s">
        <v>30</v>
      </c>
      <c r="G11" s="11" t="s">
        <v>24</v>
      </c>
      <c r="H11" s="12" t="s">
        <v>25</v>
      </c>
    </row>
    <row r="12" spans="2:8" ht="15" thickBot="1" x14ac:dyDescent="0.35">
      <c r="B12" s="51" t="s">
        <v>26</v>
      </c>
      <c r="C12" s="54"/>
      <c r="D12" s="54"/>
      <c r="E12" s="54"/>
      <c r="F12" s="55"/>
      <c r="G12" s="55"/>
      <c r="H12" s="56"/>
    </row>
    <row r="13" spans="2:8" x14ac:dyDescent="0.3">
      <c r="B13" s="13" t="s">
        <v>1</v>
      </c>
      <c r="C13" s="28"/>
      <c r="D13" s="24">
        <v>50</v>
      </c>
      <c r="E13" s="17">
        <f>IF(C13-D13&lt;0,0,C13-D13)</f>
        <v>0</v>
      </c>
      <c r="F13" s="43">
        <v>1.74E-3</v>
      </c>
      <c r="G13" s="39">
        <f>E13*F13</f>
        <v>0</v>
      </c>
      <c r="H13" s="26">
        <f t="shared" ref="H13:H21" si="1">IFERROR(ROUND(G13*121/100,2),0)</f>
        <v>0</v>
      </c>
    </row>
    <row r="14" spans="2:8" x14ac:dyDescent="0.3">
      <c r="B14" s="32" t="s">
        <v>4</v>
      </c>
      <c r="C14" s="29"/>
      <c r="D14" s="25">
        <v>5</v>
      </c>
      <c r="E14" s="2">
        <f>IF(C14-D14&lt;0,0,C14-D14)</f>
        <v>0</v>
      </c>
      <c r="F14" s="44">
        <v>1.779E-2</v>
      </c>
      <c r="G14" s="40">
        <f>E14*F14</f>
        <v>0</v>
      </c>
      <c r="H14" s="27">
        <f t="shared" si="1"/>
        <v>0</v>
      </c>
    </row>
    <row r="15" spans="2:8" x14ac:dyDescent="0.3">
      <c r="B15" s="37" t="s">
        <v>7</v>
      </c>
      <c r="C15" s="30"/>
      <c r="D15" s="31">
        <v>2</v>
      </c>
      <c r="E15" s="2">
        <f>IF(C15-D15&lt;0,0,C15-D15)</f>
        <v>0</v>
      </c>
      <c r="F15" s="43">
        <v>1.74E-3</v>
      </c>
      <c r="G15" s="40">
        <f t="shared" ref="G15:G23" si="2">E15*F15</f>
        <v>0</v>
      </c>
      <c r="H15" s="27">
        <f t="shared" si="1"/>
        <v>0</v>
      </c>
    </row>
    <row r="16" spans="2:8" x14ac:dyDescent="0.3">
      <c r="B16" s="32" t="s">
        <v>8</v>
      </c>
      <c r="C16" s="33"/>
      <c r="D16" s="31">
        <v>0.4</v>
      </c>
      <c r="E16" s="2">
        <f t="shared" ref="E16:E20" si="3">IF(C16-D16&lt;0,0,C16-D16)</f>
        <v>0</v>
      </c>
      <c r="F16" s="44">
        <v>7.8530000000000003E-2</v>
      </c>
      <c r="G16" s="40">
        <f t="shared" si="2"/>
        <v>0</v>
      </c>
      <c r="H16" s="27">
        <f t="shared" si="1"/>
        <v>0</v>
      </c>
    </row>
    <row r="17" spans="1:8" x14ac:dyDescent="0.3">
      <c r="B17" s="32" t="s">
        <v>9</v>
      </c>
      <c r="C17" s="33"/>
      <c r="D17" s="31">
        <v>0.1</v>
      </c>
      <c r="E17" s="2">
        <f t="shared" si="3"/>
        <v>0</v>
      </c>
      <c r="F17" s="43">
        <v>0.48165000000000002</v>
      </c>
      <c r="G17" s="40">
        <f t="shared" si="2"/>
        <v>0</v>
      </c>
      <c r="H17" s="27">
        <f t="shared" si="1"/>
        <v>0</v>
      </c>
    </row>
    <row r="18" spans="1:8" x14ac:dyDescent="0.3">
      <c r="B18" s="32" t="s">
        <v>10</v>
      </c>
      <c r="C18" s="33"/>
      <c r="D18" s="31">
        <v>0.6</v>
      </c>
      <c r="E18" s="2">
        <f t="shared" si="3"/>
        <v>0</v>
      </c>
      <c r="F18" s="43">
        <v>7.8530000000000003E-2</v>
      </c>
      <c r="G18" s="40">
        <f t="shared" si="2"/>
        <v>0</v>
      </c>
      <c r="H18" s="27">
        <f t="shared" si="1"/>
        <v>0</v>
      </c>
    </row>
    <row r="19" spans="1:8" x14ac:dyDescent="0.3">
      <c r="B19" s="32" t="s">
        <v>11</v>
      </c>
      <c r="C19" s="33"/>
      <c r="D19" s="31">
        <v>0.1</v>
      </c>
      <c r="E19" s="2">
        <f t="shared" si="3"/>
        <v>0</v>
      </c>
      <c r="F19" s="44">
        <v>0.48165000000000002</v>
      </c>
      <c r="G19" s="40">
        <f t="shared" si="2"/>
        <v>0</v>
      </c>
      <c r="H19" s="27">
        <f t="shared" si="1"/>
        <v>0</v>
      </c>
    </row>
    <row r="20" spans="1:8" x14ac:dyDescent="0.3">
      <c r="B20" s="32" t="s">
        <v>12</v>
      </c>
      <c r="C20" s="33"/>
      <c r="D20" s="31">
        <v>0.4</v>
      </c>
      <c r="E20" s="2">
        <f t="shared" si="3"/>
        <v>0</v>
      </c>
      <c r="F20" s="43">
        <v>7.8530000000000003E-2</v>
      </c>
      <c r="G20" s="40">
        <f t="shared" si="2"/>
        <v>0</v>
      </c>
      <c r="H20" s="27">
        <f t="shared" si="1"/>
        <v>0</v>
      </c>
    </row>
    <row r="21" spans="1:8" x14ac:dyDescent="0.3">
      <c r="B21" s="32" t="s">
        <v>13</v>
      </c>
      <c r="C21" s="29"/>
      <c r="D21" s="25">
        <v>0.04</v>
      </c>
      <c r="E21" s="2">
        <f>IF(C21-D21&lt;0,0,C21-D21)</f>
        <v>0</v>
      </c>
      <c r="F21" s="44">
        <v>5.2864100000000001</v>
      </c>
      <c r="G21" s="40">
        <f t="shared" si="2"/>
        <v>0</v>
      </c>
      <c r="H21" s="27">
        <f t="shared" si="1"/>
        <v>0</v>
      </c>
    </row>
    <row r="22" spans="1:8" x14ac:dyDescent="0.3">
      <c r="B22" s="32" t="s">
        <v>14</v>
      </c>
      <c r="C22" s="29"/>
      <c r="D22" s="25">
        <v>2E-3</v>
      </c>
      <c r="E22" s="2">
        <f>IF(C22-D22&lt;0,0,C22-D22)</f>
        <v>0</v>
      </c>
      <c r="F22" s="44">
        <v>5.2864100000000001</v>
      </c>
      <c r="G22" s="40">
        <f t="shared" si="2"/>
        <v>0</v>
      </c>
      <c r="H22" s="27">
        <f>IFERROR(ROUND(G22*121/100,2),0)</f>
        <v>0</v>
      </c>
    </row>
    <row r="23" spans="1:8" x14ac:dyDescent="0.3">
      <c r="A23" s="36"/>
      <c r="B23" s="34" t="s">
        <v>15</v>
      </c>
      <c r="C23" s="29"/>
      <c r="D23" s="25">
        <v>0.4</v>
      </c>
      <c r="E23" s="2">
        <f>IF(C23-D23&lt;0,0,C23-D23)</f>
        <v>0</v>
      </c>
      <c r="F23" s="43">
        <v>7.8530000000000003E-2</v>
      </c>
      <c r="G23" s="40">
        <f t="shared" si="2"/>
        <v>0</v>
      </c>
      <c r="H23" s="27">
        <f>IFERROR(ROUND(G23*121/100,2),0)</f>
        <v>0</v>
      </c>
    </row>
    <row r="24" spans="1:8" x14ac:dyDescent="0.3">
      <c r="A24" s="36"/>
      <c r="B24" s="35" t="s">
        <v>32</v>
      </c>
      <c r="C24" s="29"/>
      <c r="D24" s="25">
        <v>2.0000000000000001E-4</v>
      </c>
      <c r="E24" s="2">
        <f t="shared" ref="E24:E26" si="4">IF(C24-D24&lt;0,0,C24-D24)</f>
        <v>0</v>
      </c>
      <c r="F24" s="43">
        <v>5.2864100000000001</v>
      </c>
      <c r="G24" s="40">
        <f t="shared" ref="G24:G26" si="5">E24*F24</f>
        <v>0</v>
      </c>
      <c r="H24" s="27">
        <f t="shared" ref="H24:H26" si="6">IFERROR(ROUND(G24*121/100,2),0)</f>
        <v>0</v>
      </c>
    </row>
    <row r="25" spans="1:8" x14ac:dyDescent="0.3">
      <c r="A25" s="36"/>
      <c r="B25" s="35" t="s">
        <v>33</v>
      </c>
      <c r="C25" s="29"/>
      <c r="D25" s="25">
        <v>0.02</v>
      </c>
      <c r="E25" s="2">
        <f t="shared" si="4"/>
        <v>0</v>
      </c>
      <c r="F25" s="43">
        <v>5.2864100000000001</v>
      </c>
      <c r="G25" s="40">
        <f t="shared" si="5"/>
        <v>0</v>
      </c>
      <c r="H25" s="27">
        <f t="shared" si="6"/>
        <v>0</v>
      </c>
    </row>
    <row r="26" spans="1:8" x14ac:dyDescent="0.3">
      <c r="A26" s="36"/>
      <c r="B26" s="35" t="s">
        <v>34</v>
      </c>
      <c r="C26" s="29"/>
      <c r="D26" s="25">
        <v>2E-3</v>
      </c>
      <c r="E26" s="2">
        <f t="shared" si="4"/>
        <v>0</v>
      </c>
      <c r="F26" s="43">
        <v>5.2864100000000001</v>
      </c>
      <c r="G26" s="41">
        <f t="shared" si="5"/>
        <v>0</v>
      </c>
      <c r="H26" s="27">
        <f t="shared" si="6"/>
        <v>0</v>
      </c>
    </row>
    <row r="27" spans="1:8" ht="15" thickBot="1" x14ac:dyDescent="0.35">
      <c r="B27" s="45" t="s">
        <v>17</v>
      </c>
      <c r="C27" s="46"/>
      <c r="D27" s="46"/>
      <c r="E27" s="46"/>
      <c r="F27" s="47"/>
      <c r="G27" s="22">
        <f>SUM(G13:G26)</f>
        <v>0</v>
      </c>
      <c r="H27" s="23">
        <f>IFERROR(G27*121/100,0)</f>
        <v>0</v>
      </c>
    </row>
    <row r="28" spans="1:8" ht="30" customHeight="1" thickBot="1" x14ac:dyDescent="0.35">
      <c r="B28" s="48" t="s">
        <v>28</v>
      </c>
      <c r="C28" s="49"/>
      <c r="D28" s="49"/>
      <c r="E28" s="49"/>
      <c r="F28" s="49"/>
      <c r="G28" s="38">
        <f>G10+G27</f>
        <v>0</v>
      </c>
      <c r="H28" s="20">
        <f>H10+H27</f>
        <v>0</v>
      </c>
    </row>
    <row r="29" spans="1:8" x14ac:dyDescent="0.3">
      <c r="B29" s="4"/>
      <c r="C29" s="4"/>
      <c r="D29" s="4"/>
      <c r="E29" s="4"/>
      <c r="F29" s="4"/>
      <c r="G29" s="5"/>
      <c r="H29" s="4"/>
    </row>
    <row r="30" spans="1:8" x14ac:dyDescent="0.3">
      <c r="H30" s="4"/>
    </row>
  </sheetData>
  <sheetProtection sheet="1" selectLockedCells="1"/>
  <mergeCells count="6">
    <mergeCell ref="B27:F27"/>
    <mergeCell ref="B28:F28"/>
    <mergeCell ref="B1:H1"/>
    <mergeCell ref="B4:H4"/>
    <mergeCell ref="B12:H12"/>
    <mergeCell ref="B10:F10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1392C1986BC44F8F05401A19685638" ma:contentTypeVersion="7" ma:contentTypeDescription="Kurkite naują dokumentą." ma:contentTypeScope="" ma:versionID="b5e7d42002d55cf9ac90142ea5feaf4e">
  <xsd:schema xmlns:xsd="http://www.w3.org/2001/XMLSchema" xmlns:xs="http://www.w3.org/2001/XMLSchema" xmlns:p="http://schemas.microsoft.com/office/2006/metadata/properties" xmlns:ns3="227a590a-5b56-499e-9c0e-0afd3599b8c2" targetNamespace="http://schemas.microsoft.com/office/2006/metadata/properties" ma:root="true" ma:fieldsID="2408e3809ec6a4d8453bef9ffff4ada2" ns3:_="">
    <xsd:import namespace="227a590a-5b56-499e-9c0e-0afd3599b8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a590a-5b56-499e-9c0e-0afd3599b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8A9F61-58B0-446D-BF27-D6B54CC2D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a590a-5b56-499e-9c0e-0afd3599b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3759D2-6B01-43F1-9AC4-1F182BBB5F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5D3BF9E-9B47-48C5-9116-6852EAE1F1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Skaičiuoklė su metalais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Valiuskevic</dc:creator>
  <cp:lastModifiedBy>Tomas Verbickas</cp:lastModifiedBy>
  <cp:lastPrinted>2018-07-16T05:31:42Z</cp:lastPrinted>
  <dcterms:created xsi:type="dcterms:W3CDTF">2017-12-14T09:03:54Z</dcterms:created>
  <dcterms:modified xsi:type="dcterms:W3CDTF">2023-01-17T08:18:25Z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0x0101008A1392C1986BC44F8F05401A19685638</vt:lpwstr>
  </property>
</Properties>
</file>